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81a5042a2e69a0/Documents/Land Speed Record Documents/CURRENT LSR/LSR Record Calculation Forms/"/>
    </mc:Choice>
  </mc:AlternateContent>
  <xr:revisionPtr revIDLastSave="4" documentId="8_{05CAD4FA-D16A-42FE-BF09-D108486D84DA}" xr6:coauthVersionLast="47" xr6:coauthVersionMax="47" xr10:uidLastSave="{EFF1E744-CFDB-45B9-BB82-7FA5E9523751}"/>
  <bookViews>
    <workbookView xWindow="-120" yWindow="-120" windowWidth="29040" windowHeight="16440" xr2:uid="{00000000-000D-0000-FFFF-FFFF00000000}"/>
  </bookViews>
  <sheets>
    <sheet name="ACCEL-FLYING START FORM V12" sheetId="1" r:id="rId1"/>
  </sheets>
  <definedNames>
    <definedName name="AR_CaregoryTable">'ACCEL-FLYING START FORM V12'!$AJ$6:$AM$6</definedName>
    <definedName name="AR_ClassTable">'ACCEL-FLYING START FORM V12'!$AO$47:$BM$47</definedName>
    <definedName name="AR_DistanceTable">'ACCEL-FLYING START FORM V12'!$AO$7:$AW$7</definedName>
    <definedName name="AR_GroupTable">'ACCEL-FLYING START FORM V12'!$AO$43:$BM$43</definedName>
    <definedName name="_xlnm.Print_Area" localSheetId="0">'ACCEL-FLYING START FORM V12'!$B$2:$AH$40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5" i="1" l="1"/>
  <c r="AV50" i="1"/>
  <c r="AQ50" i="1"/>
  <c r="AR50" i="1"/>
  <c r="AP50" i="1"/>
  <c r="AW50" i="1"/>
  <c r="Q24" i="1"/>
  <c r="Q16" i="1"/>
  <c r="C10" i="1" l="1"/>
  <c r="AJ24" i="1" l="1"/>
  <c r="AJ22" i="1"/>
  <c r="AJ17" i="1"/>
  <c r="AJ16" i="1"/>
  <c r="AO25" i="1" s="1"/>
  <c r="AO27" i="1" s="1"/>
  <c r="AJ14" i="1"/>
  <c r="AL22" i="1"/>
  <c r="AL14" i="1"/>
  <c r="Q11" i="1"/>
  <c r="AJ10" i="1"/>
  <c r="Q25" i="1" l="1"/>
  <c r="AO22" i="1"/>
  <c r="AO23" i="1" s="1"/>
  <c r="Q17" i="1"/>
  <c r="E27" i="1"/>
  <c r="I27" i="1" s="1"/>
  <c r="Q27" i="1" s="1"/>
  <c r="E19" i="1"/>
  <c r="Q29" i="1" l="1"/>
  <c r="E31" i="1"/>
  <c r="E33" i="1" s="1"/>
  <c r="E35" i="1" s="1"/>
  <c r="U27" i="1"/>
  <c r="M27" i="1"/>
  <c r="U19" i="1"/>
  <c r="M19" i="1"/>
  <c r="I19" i="1"/>
  <c r="Q19" i="1" s="1"/>
  <c r="J36" i="1" l="1"/>
  <c r="J35" i="1"/>
  <c r="E36" i="1"/>
</calcChain>
</file>

<file path=xl/sharedStrings.xml><?xml version="1.0" encoding="utf-8"?>
<sst xmlns="http://schemas.openxmlformats.org/spreadsheetml/2006/main" count="105" uniqueCount="78">
  <si>
    <t>Venue:</t>
  </si>
  <si>
    <t>Category</t>
  </si>
  <si>
    <t>Group</t>
  </si>
  <si>
    <t>Class</t>
  </si>
  <si>
    <t>Vehicle Classification:</t>
  </si>
  <si>
    <t>Vehicle Name:</t>
  </si>
  <si>
    <t>Driver Name:</t>
  </si>
  <si>
    <t xml:space="preserve"> &lt;-KiloRecord?</t>
  </si>
  <si>
    <t>Start Type:</t>
  </si>
  <si>
    <t>Day</t>
  </si>
  <si>
    <t>Month</t>
  </si>
  <si>
    <t>Year</t>
  </si>
  <si>
    <t>Attempt Date:</t>
  </si>
  <si>
    <t>Minutes</t>
  </si>
  <si>
    <t>Seconds</t>
  </si>
  <si>
    <t>Entry sensor time of day - hh:mm:ss.sss</t>
  </si>
  <si>
    <t>Out Run Distance Elapsed Time:</t>
  </si>
  <si>
    <t>OR</t>
  </si>
  <si>
    <t>Hours</t>
  </si>
  <si>
    <t>Out Run Distance Start Time:</t>
  </si>
  <si>
    <t>Out Run Distance End Time:</t>
  </si>
  <si>
    <t>Out Run Elapsed Time/Speed:</t>
  </si>
  <si>
    <t>Exit sensor time of day - hh:mm:ss.sss</t>
  </si>
  <si>
    <t>Return Run Distance Elapsed Time:</t>
  </si>
  <si>
    <t>Return Run Distance Start Time:</t>
  </si>
  <si>
    <t>Return Run Distance End Time:</t>
  </si>
  <si>
    <t>Return Run Elapsed Time/Speed:</t>
  </si>
  <si>
    <t>2 Run Total Elapsed Time:</t>
  </si>
  <si>
    <t>Average Elapsed Time:</t>
  </si>
  <si>
    <t>Average Speeds:</t>
  </si>
  <si>
    <t>:</t>
  </si>
  <si>
    <t>Timekeeper</t>
  </si>
  <si>
    <t>Steward</t>
  </si>
  <si>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</si>
  <si>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</si>
  <si>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</si>
  <si>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</si>
  <si>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</si>
  <si>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</si>
  <si>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</si>
  <si>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</si>
  <si>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</si>
  <si>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</si>
  <si>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</si>
  <si>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</si>
  <si>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</si>
  <si>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</si>
  <si>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</si>
  <si>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XV</t>
  </si>
  <si>
    <t>XVI</t>
  </si>
  <si>
    <t>XIV</t>
  </si>
  <si>
    <t>TH</t>
  </si>
  <si>
    <t>RT</t>
  </si>
  <si>
    <t>JT</t>
  </si>
  <si>
    <t>XVII</t>
  </si>
  <si>
    <t>Class Table:</t>
  </si>
  <si>
    <t>TF</t>
  </si>
  <si>
    <t>PS</t>
  </si>
  <si>
    <t>ACCELERATION AND FLYING START RECORD FORM</t>
  </si>
  <si>
    <t>FC</t>
  </si>
  <si>
    <t xml:space="preserve"> &lt;- Entry &amp; exit sensor based turnaround time</t>
  </si>
  <si>
    <t xml:space="preserve"> &lt;- Entry &amp; exit sensor based turnaround time is &gt; 1 hour</t>
  </si>
  <si>
    <t xml:space="preserve"> &lt;- Out run start &amp; return run end time based turnaround time</t>
  </si>
  <si>
    <t xml:space="preserve"> &lt;- Out run start &amp; return run end time based turnaround time is &gt; 1 hour</t>
  </si>
  <si>
    <t>CAT-B Group Table:</t>
  </si>
  <si>
    <t>CAT-A, C &amp; D Group Table:</t>
  </si>
  <si>
    <t>Group Index Table</t>
  </si>
  <si>
    <t>Class Index Table</t>
  </si>
  <si>
    <t>ZVII</t>
  </si>
  <si>
    <t>|</t>
  </si>
  <si>
    <t>Number of column to include in the result starting at the column offset position |</t>
  </si>
  <si>
    <t>Row offset from the row that contains the main reference (AO43) |</t>
  </si>
  <si>
    <t>Column offset from the column that contains the main reference (AO43) |</t>
  </si>
  <si>
    <t xml:space="preserve">  | Column offset from the column that contains the main reference (AO47)</t>
  </si>
  <si>
    <t xml:space="preserve">   | Number of columns to include in the result starting at the column offset position</t>
  </si>
  <si>
    <t xml:space="preserve">  |</t>
  </si>
  <si>
    <t>Category C &amp; D Group Designators: TH-Thrust, FC-Funny Car, PS-ProStock, TF-Top Fuel.</t>
  </si>
  <si>
    <t>Category C Classes: JT-Jet Thrust, RT-Rocket Thrust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</si>
</sst>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[$-F800]dddd\,\ mmmm\ dd\,\ yyyy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 tint="0.3499862666707357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Protection="1"/>
    <xf numFmtId="0" fontId="2" fillId="0" borderId="0" xfId="0" applyFont="1"/>
    <xf numFmtId="0" fontId="2" fillId="0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9" xfId="0" applyFont="1" applyBorder="1"/>
    <xf numFmtId="0" fontId="3" fillId="0" borderId="5" xfId="0" applyFont="1" applyFill="1" applyBorder="1"/>
    <xf numFmtId="0" fontId="3" fillId="0" borderId="0" xfId="0" applyFont="1" applyBorder="1"/>
    <xf numFmtId="0" fontId="3" fillId="0" borderId="9" xfId="0" applyFont="1" applyBorder="1"/>
    <xf numFmtId="0" fontId="3" fillId="0" borderId="0" xfId="0" applyFont="1" applyProtection="1"/>
    <xf numFmtId="0" fontId="3" fillId="0" borderId="0" xfId="0" applyNumberFormat="1" applyFont="1" applyProtection="1"/>
    <xf numFmtId="0" fontId="3" fillId="0" borderId="0" xfId="0" applyFont="1"/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12" xfId="0" applyFont="1" applyBorder="1" applyProtection="1"/>
    <xf numFmtId="0" fontId="2" fillId="0" borderId="0" xfId="0" applyFont="1" applyBorder="1" applyAlignment="1">
      <alignment horizontal="right" shrinkToFit="1"/>
    </xf>
    <xf numFmtId="0" fontId="3" fillId="0" borderId="9" xfId="0" applyNumberFormat="1" applyFont="1" applyBorder="1" applyProtection="1"/>
    <xf numFmtId="49" fontId="2" fillId="0" borderId="5" xfId="0" applyNumberFormat="1" applyFont="1" applyFill="1" applyBorder="1" applyAlignment="1" applyProtection="1">
      <alignment horizontal="center"/>
    </xf>
    <xf numFmtId="0" fontId="1" fillId="4" borderId="12" xfId="0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9" xfId="0" applyFont="1" applyBorder="1" applyProtection="1"/>
    <xf numFmtId="0" fontId="5" fillId="0" borderId="0" xfId="0" applyFont="1" applyBorder="1" applyAlignment="1">
      <alignment horizontal="right"/>
    </xf>
    <xf numFmtId="0" fontId="2" fillId="0" borderId="27" xfId="0" applyFont="1" applyFill="1" applyBorder="1"/>
    <xf numFmtId="0" fontId="2" fillId="0" borderId="1" xfId="0" applyFont="1" applyBorder="1"/>
    <xf numFmtId="0" fontId="2" fillId="0" borderId="28" xfId="0" applyFont="1" applyBorder="1"/>
    <xf numFmtId="0" fontId="3" fillId="0" borderId="0" xfId="0" applyNumberFormat="1" applyFont="1" applyBorder="1"/>
    <xf numFmtId="0" fontId="6" fillId="0" borderId="10" xfId="0" applyNumberFormat="1" applyFont="1" applyBorder="1"/>
    <xf numFmtId="0" fontId="6" fillId="0" borderId="26" xfId="0" applyNumberFormat="1" applyFont="1" applyBorder="1"/>
    <xf numFmtId="0" fontId="2" fillId="0" borderId="26" xfId="0" applyFont="1" applyBorder="1" applyProtection="1"/>
    <xf numFmtId="0" fontId="2" fillId="0" borderId="11" xfId="0" applyFont="1" applyBorder="1"/>
    <xf numFmtId="0" fontId="3" fillId="0" borderId="0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6" fillId="0" borderId="29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0" fontId="2" fillId="0" borderId="30" xfId="0" applyFont="1" applyBorder="1"/>
    <xf numFmtId="0" fontId="2" fillId="0" borderId="25" xfId="0" applyFont="1" applyBorder="1"/>
    <xf numFmtId="0" fontId="2" fillId="0" borderId="26" xfId="0" applyFont="1" applyBorder="1"/>
    <xf numFmtId="0" fontId="6" fillId="0" borderId="10" xfId="0" applyNumberFormat="1" applyFont="1" applyFill="1" applyBorder="1" applyAlignment="1"/>
    <xf numFmtId="0" fontId="6" fillId="0" borderId="26" xfId="0" applyNumberFormat="1" applyFont="1" applyFill="1" applyBorder="1" applyAlignment="1"/>
    <xf numFmtId="0" fontId="2" fillId="0" borderId="26" xfId="0" applyFont="1" applyFill="1" applyBorder="1" applyAlignment="1" applyProtection="1"/>
    <xf numFmtId="0" fontId="2" fillId="0" borderId="26" xfId="0" applyFont="1" applyFill="1" applyBorder="1" applyAlignment="1"/>
    <xf numFmtId="0" fontId="2" fillId="0" borderId="11" xfId="0" applyFont="1" applyFill="1" applyBorder="1" applyAlignment="1"/>
    <xf numFmtId="0" fontId="6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6" fillId="0" borderId="29" xfId="0" applyNumberFormat="1" applyFont="1" applyFill="1" applyBorder="1" applyAlignment="1">
      <alignment horizontal="center"/>
    </xf>
    <xf numFmtId="0" fontId="6" fillId="0" borderId="25" xfId="0" applyNumberFormat="1" applyFont="1" applyFill="1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3" xfId="0" applyFont="1" applyBorder="1"/>
    <xf numFmtId="0" fontId="2" fillId="0" borderId="0" xfId="0" applyFont="1" applyBorder="1"/>
    <xf numFmtId="0" fontId="2" fillId="0" borderId="13" xfId="0" applyFont="1" applyBorder="1"/>
    <xf numFmtId="167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0" borderId="0" xfId="0" applyFont="1" applyBorder="1"/>
    <xf numFmtId="167" fontId="2" fillId="0" borderId="0" xfId="0" applyNumberFormat="1" applyFont="1" applyBorder="1"/>
    <xf numFmtId="0" fontId="2" fillId="0" borderId="0" xfId="0" applyNumberFormat="1" applyFont="1" applyBorder="1" applyAlignment="1"/>
    <xf numFmtId="164" fontId="2" fillId="0" borderId="0" xfId="0" applyNumberFormat="1" applyFont="1" applyBorder="1"/>
    <xf numFmtId="164" fontId="2" fillId="0" borderId="0" xfId="0" applyNumberFormat="1" applyFont="1" applyBorder="1" applyAlignment="1"/>
    <xf numFmtId="0" fontId="2" fillId="0" borderId="31" xfId="0" applyFont="1" applyBorder="1"/>
    <xf numFmtId="0" fontId="2" fillId="0" borderId="0" xfId="0" applyFont="1" applyBorder="1"/>
    <xf numFmtId="0" fontId="2" fillId="0" borderId="25" xfId="0" applyFont="1" applyBorder="1"/>
    <xf numFmtId="0" fontId="2" fillId="0" borderId="26" xfId="0" applyFont="1" applyBorder="1"/>
    <xf numFmtId="0" fontId="8" fillId="0" borderId="25" xfId="0" applyNumberFormat="1" applyFont="1" applyBorder="1" applyAlignment="1">
      <alignment horizontal="center" vertical="center"/>
    </xf>
    <xf numFmtId="0" fontId="2" fillId="0" borderId="0" xfId="0" applyFont="1" applyBorder="1" applyProtection="1"/>
    <xf numFmtId="0" fontId="8" fillId="0" borderId="0" xfId="0" applyNumberFormat="1" applyFont="1" applyBorder="1" applyAlignment="1"/>
    <xf numFmtId="0" fontId="2" fillId="0" borderId="0" xfId="0" applyFont="1" applyAlignment="1" applyProtection="1">
      <alignment horizontal="right"/>
    </xf>
    <xf numFmtId="0" fontId="2" fillId="0" borderId="10" xfId="0" applyFont="1" applyBorder="1"/>
    <xf numFmtId="0" fontId="2" fillId="0" borderId="13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9" xfId="0" applyFont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/>
    <xf numFmtId="165" fontId="2" fillId="2" borderId="6" xfId="0" applyNumberFormat="1" applyFont="1" applyFill="1" applyBorder="1" applyAlignment="1" applyProtection="1">
      <alignment horizontal="center"/>
      <protection locked="0"/>
    </xf>
    <xf numFmtId="165" fontId="2" fillId="2" borderId="8" xfId="0" applyNumberFormat="1" applyFon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164" fontId="2" fillId="2" borderId="7" xfId="0" applyNumberFormat="1" applyFont="1" applyFill="1" applyBorder="1" applyAlignment="1" applyProtection="1">
      <alignment horizontal="center"/>
      <protection locked="0"/>
    </xf>
    <xf numFmtId="164" fontId="2" fillId="2" borderId="8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7" xfId="0" applyFont="1" applyFill="1" applyBorder="1" applyAlignment="1" applyProtection="1">
      <alignment horizontal="left" indent="1"/>
      <protection locked="0"/>
    </xf>
    <xf numFmtId="0" fontId="2" fillId="2" borderId="8" xfId="0" applyFont="1" applyFill="1" applyBorder="1" applyAlignment="1" applyProtection="1">
      <alignment horizontal="left" indent="1"/>
      <protection locked="0"/>
    </xf>
    <xf numFmtId="0" fontId="1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164" fontId="2" fillId="2" borderId="8" xfId="0" applyNumberFormat="1" applyFont="1" applyFill="1" applyBorder="1" applyAlignment="1" applyProtection="1">
      <protection locked="0"/>
    </xf>
    <xf numFmtId="0" fontId="2" fillId="0" borderId="26" xfId="0" applyFont="1" applyBorder="1"/>
    <xf numFmtId="164" fontId="2" fillId="3" borderId="0" xfId="0" applyNumberFormat="1" applyFont="1" applyFill="1" applyBorder="1" applyAlignment="1"/>
    <xf numFmtId="164" fontId="1" fillId="3" borderId="14" xfId="0" applyNumberFormat="1" applyFont="1" applyFill="1" applyBorder="1" applyAlignment="1">
      <alignment horizontal="right" indent="1"/>
    </xf>
    <xf numFmtId="164" fontId="1" fillId="3" borderId="15" xfId="0" applyNumberFormat="1" applyFont="1" applyFill="1" applyBorder="1" applyAlignment="1">
      <alignment horizontal="right" indent="1"/>
    </xf>
    <xf numFmtId="164" fontId="1" fillId="3" borderId="16" xfId="0" applyNumberFormat="1" applyFont="1" applyFill="1" applyBorder="1" applyAlignment="1">
      <alignment horizontal="right" indent="1"/>
    </xf>
    <xf numFmtId="164" fontId="1" fillId="3" borderId="17" xfId="0" applyNumberFormat="1" applyFont="1" applyFill="1" applyBorder="1" applyAlignment="1">
      <alignment horizontal="right" indent="1"/>
    </xf>
    <xf numFmtId="164" fontId="1" fillId="3" borderId="18" xfId="0" applyNumberFormat="1" applyFont="1" applyFill="1" applyBorder="1" applyAlignment="1">
      <alignment horizontal="right" indent="1"/>
    </xf>
    <xf numFmtId="164" fontId="1" fillId="3" borderId="19" xfId="0" applyNumberFormat="1" applyFont="1" applyFill="1" applyBorder="1" applyAlignment="1">
      <alignment horizontal="right" indent="1"/>
    </xf>
    <xf numFmtId="0" fontId="1" fillId="3" borderId="1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right" indent="1"/>
    </xf>
    <xf numFmtId="164" fontId="1" fillId="3" borderId="22" xfId="0" applyNumberFormat="1" applyFont="1" applyFill="1" applyBorder="1" applyAlignment="1">
      <alignment horizontal="right" indent="1"/>
    </xf>
    <xf numFmtId="164" fontId="1" fillId="3" borderId="23" xfId="0" applyNumberFormat="1" applyFont="1" applyFill="1" applyBorder="1" applyAlignment="1">
      <alignment horizontal="right" indent="1"/>
    </xf>
    <xf numFmtId="0" fontId="1" fillId="3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2" fillId="0" borderId="0" xfId="0" applyFont="1" applyBorder="1"/>
    <xf numFmtId="0" fontId="2" fillId="0" borderId="25" xfId="0" applyFont="1" applyBorder="1"/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 applyProtection="1"/>
    <xf numFmtId="0" fontId="2" fillId="0" borderId="8" xfId="0" applyFont="1" applyBorder="1" applyProtection="1"/>
    <xf numFmtId="0" fontId="4" fillId="0" borderId="25" xfId="0" applyFont="1" applyBorder="1" applyAlignment="1">
      <alignment horizontal="center" vertical="center"/>
    </xf>
    <xf numFmtId="166" fontId="2" fillId="3" borderId="0" xfId="0" applyNumberFormat="1" applyFont="1" applyFill="1" applyBorder="1" applyAlignment="1">
      <alignment horizontal="center" shrinkToFit="1"/>
    </xf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 indent="1"/>
    </xf>
    <xf numFmtId="0" fontId="2" fillId="0" borderId="6" xfId="0" applyNumberFormat="1" applyFont="1" applyBorder="1" applyProtection="1"/>
    <xf numFmtId="0" fontId="2" fillId="0" borderId="8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BM75"/>
  <sheetViews>
    <sheetView showGridLines="0" tabSelected="1" zoomScaleNormal="100" workbookViewId="0">
      <selection activeCell="E3" sqref="E3:Y3"/>
    </sheetView>
  </sheetViews>
  <sheetFormatPr defaultColWidth="9.140625" defaultRowHeight="14.25" x14ac:dyDescent="0.2"/>
  <cols>
    <col min="1" max="1" width="4.5703125" style="2" customWidth="1"/>
    <col min="2" max="2" width="2.7109375" style="2" customWidth="1"/>
    <col min="3" max="3" width="33.7109375" style="2" customWidth="1"/>
    <col min="4" max="4" width="0.85546875" style="2" customWidth="1"/>
    <col min="5" max="34" width="2.7109375" style="2" customWidth="1"/>
    <col min="35" max="35" width="4.7109375" style="1" customWidth="1"/>
    <col min="36" max="39" width="9.140625" style="1" hidden="1" customWidth="1"/>
    <col min="40" max="40" width="3.7109375" style="1" hidden="1" customWidth="1"/>
    <col min="41" max="55" width="3.7109375" style="2" hidden="1" customWidth="1"/>
    <col min="56" max="58" width="3.7109375" style="1" hidden="1" customWidth="1"/>
    <col min="59" max="65" width="3.7109375" style="2" hidden="1" customWidth="1"/>
    <col min="66" max="16384" width="9.140625" style="2"/>
  </cols>
  <sheetData>
    <row r="1" spans="2:65" ht="15.75" thickBot="1" x14ac:dyDescent="0.3">
      <c r="B1" s="108" t="s">
        <v>58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2:65" ht="7.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65" x14ac:dyDescent="0.2">
      <c r="B3" s="6"/>
      <c r="C3" s="7" t="s">
        <v>0</v>
      </c>
      <c r="D3" s="8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8"/>
      <c r="AA3" s="8"/>
      <c r="AB3" s="8"/>
      <c r="AC3" s="8"/>
      <c r="AD3" s="55"/>
      <c r="AE3" s="55"/>
      <c r="AF3" s="8"/>
      <c r="AG3" s="8"/>
      <c r="AH3" s="9"/>
    </row>
    <row r="4" spans="2:65" ht="4.5" customHeight="1" x14ac:dyDescent="0.2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55"/>
      <c r="AE4" s="55"/>
      <c r="AF4" s="8"/>
      <c r="AG4" s="8"/>
      <c r="AH4" s="9"/>
    </row>
    <row r="5" spans="2:65" s="15" customFormat="1" ht="14.25" customHeight="1" x14ac:dyDescent="0.2">
      <c r="B5" s="10"/>
      <c r="C5" s="11"/>
      <c r="D5" s="11"/>
      <c r="E5" s="109" t="s">
        <v>1</v>
      </c>
      <c r="F5" s="109"/>
      <c r="G5" s="109"/>
      <c r="H5" s="109"/>
      <c r="I5" s="109" t="s">
        <v>2</v>
      </c>
      <c r="J5" s="109"/>
      <c r="K5" s="109"/>
      <c r="L5" s="109"/>
      <c r="M5" s="109" t="s">
        <v>3</v>
      </c>
      <c r="N5" s="109"/>
      <c r="O5" s="109"/>
      <c r="P5" s="109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2"/>
      <c r="AI5" s="13"/>
      <c r="AJ5" s="13"/>
      <c r="AK5" s="13"/>
      <c r="AL5" s="13"/>
      <c r="AM5" s="13"/>
      <c r="AN5" s="13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D5" s="14"/>
      <c r="BE5" s="13"/>
      <c r="BF5" s="13"/>
      <c r="BH5" s="53"/>
      <c r="BI5" s="2"/>
    </row>
    <row r="6" spans="2:65" ht="14.25" customHeight="1" x14ac:dyDescent="0.2">
      <c r="B6" s="6"/>
      <c r="C6" s="7" t="s">
        <v>4</v>
      </c>
      <c r="D6" s="8"/>
      <c r="E6" s="8"/>
      <c r="F6" s="101"/>
      <c r="G6" s="102"/>
      <c r="H6" s="8"/>
      <c r="I6" s="8"/>
      <c r="J6" s="101"/>
      <c r="K6" s="102"/>
      <c r="L6" s="8"/>
      <c r="M6" s="8"/>
      <c r="N6" s="103"/>
      <c r="O6" s="104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55"/>
      <c r="AE6" s="55"/>
      <c r="AF6" s="8"/>
      <c r="AG6" s="8"/>
      <c r="AH6" s="9"/>
      <c r="AJ6" s="58" t="s">
        <v>76</v>
      </c>
      <c r="AK6" s="58"/>
      <c r="AL6" s="58"/>
      <c r="AM6" s="58"/>
      <c r="AN6" s="59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3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</row>
    <row r="7" spans="2:65" x14ac:dyDescent="0.2">
      <c r="B7" s="6"/>
      <c r="C7" s="7" t="s">
        <v>5</v>
      </c>
      <c r="D7" s="8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7"/>
      <c r="Z7" s="8"/>
      <c r="AA7" s="8"/>
      <c r="AB7" s="8"/>
      <c r="AC7" s="8"/>
      <c r="AD7" s="55"/>
      <c r="AE7" s="55"/>
      <c r="AF7" s="8"/>
      <c r="AG7" s="8"/>
      <c r="AH7" s="9"/>
      <c r="AJ7" s="80" t="s">
        <v>77</v>
      </c>
      <c r="AK7" s="59"/>
      <c r="AL7" s="59"/>
      <c r="AM7" s="59"/>
      <c r="AN7" s="59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46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</row>
    <row r="8" spans="2:65" x14ac:dyDescent="0.2">
      <c r="B8" s="6"/>
      <c r="C8" s="7" t="s">
        <v>6</v>
      </c>
      <c r="D8" s="8"/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  <c r="Z8" s="8"/>
      <c r="AA8" s="8"/>
      <c r="AB8" s="8"/>
      <c r="AC8" s="8"/>
      <c r="AD8" s="55"/>
      <c r="AE8" s="55"/>
      <c r="AF8" s="8"/>
      <c r="AG8" s="8"/>
      <c r="AH8" s="9"/>
      <c r="AJ8" s="78"/>
      <c r="AK8" s="78"/>
      <c r="AL8" s="78"/>
      <c r="AM8" s="78"/>
      <c r="BI8" s="47"/>
    </row>
    <row r="9" spans="2:65" ht="12.75" customHeight="1" x14ac:dyDescent="0.2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09" t="s">
        <v>9</v>
      </c>
      <c r="R9" s="109"/>
      <c r="S9" s="109"/>
      <c r="T9" s="109"/>
      <c r="U9" s="109" t="s">
        <v>10</v>
      </c>
      <c r="V9" s="109"/>
      <c r="W9" s="109"/>
      <c r="X9" s="109"/>
      <c r="Y9" s="109" t="s">
        <v>11</v>
      </c>
      <c r="Z9" s="109"/>
      <c r="AA9" s="109"/>
      <c r="AB9" s="109"/>
      <c r="AC9" s="8"/>
      <c r="AD9" s="55"/>
      <c r="AE9" s="55"/>
      <c r="AF9" s="8"/>
      <c r="AG9" s="8"/>
      <c r="AH9" s="9"/>
      <c r="BG9" s="22"/>
      <c r="BH9" s="22"/>
      <c r="BI9" s="22"/>
      <c r="BJ9" s="22"/>
      <c r="BK9" s="22"/>
      <c r="BL9" s="22"/>
      <c r="BM9" s="22"/>
    </row>
    <row r="10" spans="2:65" ht="15" customHeight="1" x14ac:dyDescent="0.2">
      <c r="B10" s="6"/>
      <c r="C10" s="7" t="str">
        <f>IF(ISBLANK(E10), "Record Distance:",IF(ISNA(MATCH(E10,AR_DistanceTable,0)),"Valid entries: 0.125, 0.250, 0.500, 1 or 10","Record Distance:"))</f>
        <v>Record Distance:</v>
      </c>
      <c r="D10" s="8"/>
      <c r="E10" s="90"/>
      <c r="F10" s="91"/>
      <c r="G10" s="92"/>
      <c r="H10" s="8"/>
      <c r="I10" s="16"/>
      <c r="J10" s="54"/>
      <c r="K10" s="149" t="s">
        <v>12</v>
      </c>
      <c r="L10" s="149"/>
      <c r="M10" s="149"/>
      <c r="N10" s="149"/>
      <c r="O10" s="149"/>
      <c r="P10" s="149"/>
      <c r="Q10" s="8"/>
      <c r="R10" s="88"/>
      <c r="S10" s="89"/>
      <c r="T10" s="8"/>
      <c r="U10" s="8"/>
      <c r="V10" s="88"/>
      <c r="W10" s="89"/>
      <c r="X10" s="8"/>
      <c r="Y10" s="8"/>
      <c r="Z10" s="147"/>
      <c r="AA10" s="148"/>
      <c r="AB10" s="56"/>
      <c r="AC10" s="8"/>
      <c r="AD10" s="55"/>
      <c r="AE10" s="55"/>
      <c r="AF10" s="8"/>
      <c r="AG10" s="8"/>
      <c r="AH10" s="9"/>
      <c r="AJ10" s="17" t="str">
        <f>IF(ISBLANK(I10),"",IF(UPPER(LEFT(I10,1))="K",TRUE,FALSE))</f>
        <v/>
      </c>
      <c r="AK10" s="1" t="s">
        <v>7</v>
      </c>
      <c r="BG10" s="22"/>
      <c r="BH10" s="22"/>
      <c r="BI10" s="22"/>
      <c r="BJ10" s="22"/>
      <c r="BK10" s="22"/>
      <c r="BL10" s="22"/>
      <c r="BM10" s="22"/>
    </row>
    <row r="11" spans="2:65" x14ac:dyDescent="0.2">
      <c r="B11" s="6"/>
      <c r="C11" s="7" t="s">
        <v>8</v>
      </c>
      <c r="D11" s="8"/>
      <c r="E11" s="16"/>
      <c r="F11" s="56"/>
      <c r="G11" s="55"/>
      <c r="H11" s="55"/>
      <c r="I11" s="55"/>
      <c r="J11" s="55"/>
      <c r="Q11" s="143" t="str">
        <f>IF(COUNT(R10:Z10)=3,DATE(Z10,V10,R10),"")</f>
        <v/>
      </c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8"/>
      <c r="AD11" s="55"/>
      <c r="AE11" s="55"/>
      <c r="AF11" s="8"/>
      <c r="AG11" s="8"/>
      <c r="AH11" s="9"/>
      <c r="AJ11" s="58"/>
      <c r="AK11" s="2"/>
      <c r="AL11" s="2"/>
      <c r="AM11" s="2"/>
      <c r="BG11" s="22"/>
      <c r="BH11" s="22"/>
      <c r="BI11" s="22"/>
      <c r="BJ11" s="22"/>
      <c r="BK11" s="22"/>
      <c r="BL11" s="22"/>
      <c r="BM11" s="22"/>
    </row>
    <row r="12" spans="2:65" s="60" customFormat="1" ht="7.5" customHeight="1" x14ac:dyDescent="0.2">
      <c r="B12" s="6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9"/>
      <c r="AI12" s="1"/>
      <c r="AJ12" s="59"/>
      <c r="AK12" s="1"/>
      <c r="AL12" s="1"/>
      <c r="AM12" s="1"/>
      <c r="AN12" s="1"/>
      <c r="BG12" s="22"/>
      <c r="BH12" s="22"/>
      <c r="BI12" s="22"/>
      <c r="BJ12" s="22"/>
      <c r="BK12" s="22"/>
      <c r="BL12" s="22"/>
      <c r="BM12" s="22"/>
    </row>
    <row r="13" spans="2:65" x14ac:dyDescent="0.2">
      <c r="B13" s="6"/>
      <c r="C13" s="11"/>
      <c r="D13" s="11"/>
      <c r="I13" s="99" t="s">
        <v>13</v>
      </c>
      <c r="J13" s="99"/>
      <c r="K13" s="99"/>
      <c r="L13" s="99"/>
      <c r="N13" s="132" t="s">
        <v>14</v>
      </c>
      <c r="O13" s="132"/>
      <c r="P13" s="132"/>
      <c r="S13" s="100" t="s">
        <v>15</v>
      </c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82"/>
      <c r="AE13" s="11"/>
      <c r="AF13" s="11"/>
      <c r="AG13" s="55"/>
      <c r="AH13" s="9"/>
      <c r="AJ13" s="58"/>
      <c r="AK13" s="2"/>
      <c r="AL13" s="2"/>
      <c r="AM13" s="2"/>
      <c r="BG13" s="22"/>
      <c r="BH13" s="22"/>
      <c r="BI13" s="22"/>
      <c r="BJ13" s="22"/>
      <c r="BK13" s="22"/>
      <c r="BL13" s="22"/>
      <c r="BM13" s="22"/>
    </row>
    <row r="14" spans="2:65" x14ac:dyDescent="0.2">
      <c r="B14" s="6"/>
      <c r="C14" s="18" t="s">
        <v>16</v>
      </c>
      <c r="D14" s="55"/>
      <c r="I14" s="55"/>
      <c r="J14" s="88"/>
      <c r="K14" s="89"/>
      <c r="L14" s="55"/>
      <c r="N14" s="90"/>
      <c r="O14" s="91"/>
      <c r="P14" s="92"/>
      <c r="Q14" s="83"/>
      <c r="R14" s="83"/>
      <c r="S14" s="83"/>
      <c r="T14" s="83"/>
      <c r="U14" s="93"/>
      <c r="V14" s="94"/>
      <c r="W14" s="94"/>
      <c r="X14" s="94"/>
      <c r="Y14" s="94"/>
      <c r="Z14" s="94"/>
      <c r="AA14" s="95"/>
      <c r="AD14" s="55"/>
      <c r="AE14" s="57"/>
      <c r="AF14" s="57"/>
      <c r="AG14" s="83"/>
      <c r="AH14" s="9"/>
      <c r="AJ14" s="140" t="str">
        <f>IF(COUNT(J14,N14)&gt;1,INT((J14*60+N14)*1000),"")</f>
        <v/>
      </c>
      <c r="AK14" s="141"/>
      <c r="AL14" s="150" t="str">
        <f>IF(ISBLANK(U14),"",TIMEVALUE(U14))</f>
        <v/>
      </c>
      <c r="AM14" s="151"/>
      <c r="BG14" s="22"/>
      <c r="BH14" s="22"/>
      <c r="BI14" s="22"/>
      <c r="BJ14" s="22"/>
      <c r="BK14" s="22"/>
      <c r="BL14" s="22"/>
      <c r="BM14" s="22"/>
    </row>
    <row r="15" spans="2:65" ht="14.25" customHeight="1" x14ac:dyDescent="0.25">
      <c r="B15" s="6"/>
      <c r="C15" s="21" t="s">
        <v>17</v>
      </c>
      <c r="D15" s="55"/>
      <c r="E15" s="96" t="s">
        <v>18</v>
      </c>
      <c r="F15" s="96"/>
      <c r="G15" s="96"/>
      <c r="H15" s="96"/>
      <c r="I15" s="96" t="s">
        <v>13</v>
      </c>
      <c r="J15" s="96"/>
      <c r="K15" s="96"/>
      <c r="L15" s="96"/>
      <c r="M15" s="84"/>
      <c r="N15" s="142" t="s">
        <v>14</v>
      </c>
      <c r="O15" s="142"/>
      <c r="P15" s="142"/>
      <c r="Q15" s="84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9"/>
      <c r="BG15" s="22"/>
      <c r="BH15" s="22"/>
      <c r="BI15" s="22"/>
      <c r="BJ15" s="22"/>
      <c r="BK15" s="22"/>
      <c r="BL15" s="22"/>
      <c r="BM15" s="22"/>
    </row>
    <row r="16" spans="2:65" s="15" customFormat="1" ht="15" x14ac:dyDescent="0.25">
      <c r="B16" s="10"/>
      <c r="C16" s="18" t="s">
        <v>19</v>
      </c>
      <c r="D16" s="55"/>
      <c r="E16" s="55"/>
      <c r="F16" s="88"/>
      <c r="G16" s="89"/>
      <c r="H16" s="55"/>
      <c r="I16" s="55"/>
      <c r="J16" s="88"/>
      <c r="K16" s="89"/>
      <c r="L16" s="55"/>
      <c r="M16" s="55"/>
      <c r="N16" s="90"/>
      <c r="O16" s="91"/>
      <c r="P16" s="92"/>
      <c r="Q16" s="97" t="str">
        <f>IF(COUNT(J14:T14)=0,"",IF(AND(COUNT(F16:P16)&gt;0,COUNT(J14:T14)=2)," Out run elapsed time data already entered!",""))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12"/>
      <c r="AI16" s="13"/>
      <c r="AJ16" s="140" t="str">
        <f>IF(COUNT(F16,J16,N16)&gt;1,INT((F16*3600+J16*60+N16)*1000),"")</f>
        <v/>
      </c>
      <c r="AK16" s="141"/>
      <c r="AL16" s="1"/>
      <c r="AM16" s="1"/>
      <c r="AN16" s="13"/>
      <c r="BG16" s="22"/>
      <c r="BH16" s="22"/>
      <c r="BI16" s="22"/>
      <c r="BJ16" s="22"/>
      <c r="BK16" s="22"/>
      <c r="BL16" s="22"/>
      <c r="BM16" s="22"/>
    </row>
    <row r="17" spans="2:65" ht="15" x14ac:dyDescent="0.25">
      <c r="B17" s="6"/>
      <c r="C17" s="7" t="s">
        <v>20</v>
      </c>
      <c r="D17" s="55"/>
      <c r="E17" s="55"/>
      <c r="F17" s="88"/>
      <c r="G17" s="89"/>
      <c r="H17" s="55"/>
      <c r="I17" s="55"/>
      <c r="J17" s="88"/>
      <c r="K17" s="89"/>
      <c r="L17" s="55"/>
      <c r="M17" s="55"/>
      <c r="N17" s="90"/>
      <c r="O17" s="91"/>
      <c r="P17" s="92"/>
      <c r="Q17" s="97" t="str">
        <f>IF(COUNT(F16:P17)&lt;6,"",IF(AND(COUNT(F16:P17)=6,AJ17&gt;AJ16),"","Run end time is LESS than the start time."))</f>
        <v/>
      </c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19"/>
      <c r="AI17" s="20"/>
      <c r="AJ17" s="140" t="str">
        <f>IF(COUNT(F17,J17,N17)&gt;1,INT((F17*3600+J17*60+N17)*1000),"")</f>
        <v/>
      </c>
      <c r="AK17" s="141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</row>
    <row r="18" spans="2:65" ht="6" customHeight="1" x14ac:dyDescent="0.2">
      <c r="B18" s="6"/>
      <c r="AH18" s="9"/>
      <c r="AO18" s="63"/>
      <c r="AP18" s="63"/>
      <c r="AQ18" s="63"/>
      <c r="AR18" s="63"/>
      <c r="AS18" s="63"/>
      <c r="BD18" s="13"/>
      <c r="BE18" s="13"/>
      <c r="BF18" s="13"/>
      <c r="BG18" s="15"/>
      <c r="BH18" s="15"/>
      <c r="BI18" s="53"/>
      <c r="BK18" s="15"/>
      <c r="BL18" s="15"/>
      <c r="BM18" s="15"/>
    </row>
    <row r="19" spans="2:65" x14ac:dyDescent="0.2">
      <c r="B19" s="6"/>
      <c r="C19" s="7" t="s">
        <v>21</v>
      </c>
      <c r="D19" s="55"/>
      <c r="E19" s="110" t="str">
        <f>IF(COUNT(J14,N14)=2,AJ14/1000,IF(COUNT(F16,J16,N16,F17,J17,N17)=6,(AJ17-AJ16)/1000,""))</f>
        <v/>
      </c>
      <c r="F19" s="110"/>
      <c r="G19" s="110"/>
      <c r="I19" s="110" t="str">
        <f>IF(ISNUMBER(E19),TRUNC(E10*3600/E19,3),"")</f>
        <v/>
      </c>
      <c r="J19" s="110"/>
      <c r="K19" s="110"/>
      <c r="L19" s="110"/>
      <c r="M19" s="111" t="str">
        <f>IF(ISNUMBER(E19),IF(AJ10,"KM/H","MPH"),"")</f>
        <v/>
      </c>
      <c r="N19" s="111"/>
      <c r="O19" s="111"/>
      <c r="Q19" s="110" t="str">
        <f>IF(ISNUMBER(E19),IF(AJ10,TRUNC(I19/1.609344,3),TRUNC(I19*1.609344,3)),"")</f>
        <v/>
      </c>
      <c r="R19" s="110"/>
      <c r="S19" s="110"/>
      <c r="T19" s="110"/>
      <c r="U19" s="111" t="str">
        <f>IF(ISNUMBER(E19),IF(AJ10,"MPH","KM/H"),"")</f>
        <v/>
      </c>
      <c r="V19" s="111"/>
      <c r="W19" s="111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9"/>
    </row>
    <row r="20" spans="2:65" x14ac:dyDescent="0.2">
      <c r="B20" s="6"/>
      <c r="AH20" s="9"/>
    </row>
    <row r="21" spans="2:65" ht="14.25" customHeight="1" x14ac:dyDescent="0.2">
      <c r="B21" s="6"/>
      <c r="C21" s="11"/>
      <c r="D21" s="11"/>
      <c r="I21" s="99" t="s">
        <v>13</v>
      </c>
      <c r="J21" s="99"/>
      <c r="K21" s="99"/>
      <c r="L21" s="99"/>
      <c r="M21" s="85"/>
      <c r="N21" s="132" t="s">
        <v>14</v>
      </c>
      <c r="O21" s="132"/>
      <c r="P21" s="132"/>
      <c r="S21" s="100" t="s">
        <v>22</v>
      </c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1"/>
      <c r="AE21" s="11"/>
      <c r="AF21" s="11"/>
      <c r="AG21" s="11"/>
      <c r="AH21" s="9"/>
      <c r="AO21" s="65"/>
      <c r="AP21" s="65"/>
      <c r="AQ21" s="65"/>
      <c r="AR21" s="65"/>
      <c r="AS21" s="65"/>
      <c r="AT21" s="63"/>
      <c r="AU21" s="63"/>
      <c r="AV21" s="63"/>
      <c r="AW21" s="63"/>
    </row>
    <row r="22" spans="2:65" ht="15" x14ac:dyDescent="0.25">
      <c r="B22" s="6"/>
      <c r="C22" s="18" t="s">
        <v>23</v>
      </c>
      <c r="D22" s="8"/>
      <c r="I22" s="8"/>
      <c r="J22" s="88"/>
      <c r="K22" s="89"/>
      <c r="L22" s="8"/>
      <c r="M22" s="8"/>
      <c r="N22" s="90"/>
      <c r="O22" s="91"/>
      <c r="P22" s="92"/>
      <c r="Q22" s="63"/>
      <c r="R22" s="63"/>
      <c r="S22" s="63"/>
      <c r="T22" s="63"/>
      <c r="U22" s="93"/>
      <c r="V22" s="94"/>
      <c r="W22" s="94"/>
      <c r="X22" s="94"/>
      <c r="Y22" s="94"/>
      <c r="Z22" s="94"/>
      <c r="AA22" s="95"/>
      <c r="AB22" s="87"/>
      <c r="AC22" s="87"/>
      <c r="AD22" s="87"/>
      <c r="AE22" s="87"/>
      <c r="AF22" s="87"/>
      <c r="AG22" s="87"/>
      <c r="AH22" s="9"/>
      <c r="AJ22" s="140" t="str">
        <f>IF(COUNT(J22,N22)&gt;1,INT((J22*60+N22)*1000),"")</f>
        <v/>
      </c>
      <c r="AK22" s="141"/>
      <c r="AL22" s="140" t="str">
        <f>IF(ISBLANK(U22),"",TIMEVALUE(U22))</f>
        <v/>
      </c>
      <c r="AM22" s="141"/>
      <c r="AO22" s="144" t="str">
        <f>IF(OR(ISBLANK(U14),ISBLANK(U22)),"",(AL22-AL14)*86400)</f>
        <v/>
      </c>
      <c r="AP22" s="145"/>
      <c r="AQ22" s="146"/>
      <c r="AR22" s="2" t="s">
        <v>60</v>
      </c>
      <c r="AS22" s="64"/>
    </row>
    <row r="23" spans="2:65" s="15" customFormat="1" ht="15" x14ac:dyDescent="0.25">
      <c r="B23" s="10"/>
      <c r="C23" s="21" t="s">
        <v>17</v>
      </c>
      <c r="D23" s="8"/>
      <c r="E23" s="96" t="s">
        <v>18</v>
      </c>
      <c r="F23" s="96"/>
      <c r="G23" s="96"/>
      <c r="H23" s="96"/>
      <c r="I23" s="96" t="s">
        <v>13</v>
      </c>
      <c r="J23" s="96"/>
      <c r="K23" s="96"/>
      <c r="L23" s="96"/>
      <c r="M23" s="86"/>
      <c r="N23" s="133" t="s">
        <v>14</v>
      </c>
      <c r="O23" s="133"/>
      <c r="P23" s="133"/>
      <c r="Q23" s="8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55"/>
      <c r="AE23" s="55"/>
      <c r="AF23" s="8"/>
      <c r="AG23" s="8"/>
      <c r="AH23" s="12"/>
      <c r="AI23" s="13"/>
      <c r="AJ23" s="1"/>
      <c r="AK23" s="1"/>
      <c r="AL23" s="1"/>
      <c r="AM23" s="1"/>
      <c r="AN23" s="13"/>
      <c r="AO23" s="134" t="b">
        <f>IF(ISNUMBER(AO22),AO22&gt;3600,FALSE)</f>
        <v>0</v>
      </c>
      <c r="AP23" s="135"/>
      <c r="AQ23" s="136"/>
      <c r="AR23" s="60" t="s">
        <v>61</v>
      </c>
      <c r="AS23" s="2"/>
      <c r="AU23" s="2"/>
      <c r="AV23" s="2"/>
      <c r="AW23" s="2"/>
      <c r="AX23" s="2"/>
      <c r="AY23" s="2"/>
      <c r="AZ23" s="2"/>
      <c r="BA23" s="2"/>
      <c r="BB23" s="2"/>
      <c r="BC23" s="2"/>
      <c r="BD23" s="13"/>
      <c r="BE23" s="13"/>
      <c r="BF23" s="13"/>
    </row>
    <row r="24" spans="2:65" ht="15" x14ac:dyDescent="0.25">
      <c r="B24" s="6"/>
      <c r="C24" s="18" t="s">
        <v>24</v>
      </c>
      <c r="D24" s="8"/>
      <c r="E24" s="8"/>
      <c r="F24" s="88"/>
      <c r="G24" s="89"/>
      <c r="H24" s="8"/>
      <c r="I24" s="8"/>
      <c r="J24" s="88"/>
      <c r="K24" s="89"/>
      <c r="L24" s="8"/>
      <c r="M24" s="8"/>
      <c r="N24" s="112"/>
      <c r="O24" s="113"/>
      <c r="P24" s="114"/>
      <c r="Q24" s="97" t="str">
        <f>IF(COUNT(J22:P22)=0,"",IF(AND(COUNT(F24:P24)&gt;0,COUNT(J22:P22)=2)," Return run elapsed time data already entered!",""))</f>
        <v/>
      </c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23"/>
      <c r="AJ24" s="140" t="str">
        <f>IF(COUNT(F24,J24,N24)&gt;1,INT((F24*3600+J24*60+N24)*1000),"")</f>
        <v/>
      </c>
      <c r="AK24" s="141"/>
    </row>
    <row r="25" spans="2:65" ht="15" x14ac:dyDescent="0.25">
      <c r="B25" s="6"/>
      <c r="C25" s="7" t="s">
        <v>25</v>
      </c>
      <c r="D25" s="8"/>
      <c r="E25" s="8"/>
      <c r="F25" s="88"/>
      <c r="G25" s="89"/>
      <c r="H25" s="8"/>
      <c r="I25" s="8"/>
      <c r="J25" s="88"/>
      <c r="K25" s="89"/>
      <c r="L25" s="8"/>
      <c r="M25" s="8"/>
      <c r="N25" s="112"/>
      <c r="O25" s="113"/>
      <c r="P25" s="114"/>
      <c r="Q25" s="97" t="str">
        <f>IF(COUNT(F24:P26)&lt;6,"",IF(AND(COUNT(F24:P26)=6,AJ25&gt;AJ24),"","Run end time is LESS than the start time."))</f>
        <v/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"/>
      <c r="AJ25" s="140" t="str">
        <f>IF(COUNT(F25:P25)=3,INT((F25*3600+J25*60+N25)*1000),"")</f>
        <v/>
      </c>
      <c r="AK25" s="141"/>
      <c r="AO25" s="137" t="str">
        <f>IF(AND(ISNUMBER(AJ16),ISNUMBER(AJ25)),(AJ25-AJ16)/1000,"")</f>
        <v/>
      </c>
      <c r="AP25" s="138"/>
      <c r="AQ25" s="139"/>
      <c r="AR25" s="60" t="s">
        <v>62</v>
      </c>
      <c r="AS25" s="62"/>
    </row>
    <row r="26" spans="2:65" ht="6" customHeight="1" x14ac:dyDescent="0.2">
      <c r="B26" s="6"/>
      <c r="AH26" s="9"/>
    </row>
    <row r="27" spans="2:65" x14ac:dyDescent="0.2">
      <c r="B27" s="6"/>
      <c r="C27" s="7" t="s">
        <v>26</v>
      </c>
      <c r="D27" s="8"/>
      <c r="E27" s="116" t="str">
        <f>IF(COUNT(J22,N22)=2,AJ22/1000,IF(COUNT(F24,J24,N24,F25,J25,N25)=6,(AJ25-AJ24)/1000,""))</f>
        <v/>
      </c>
      <c r="F27" s="116"/>
      <c r="G27" s="116"/>
      <c r="I27" s="110" t="str">
        <f>IF(ISNUMBER(E27),TRUNC(E10*3600/E27,3),"")</f>
        <v/>
      </c>
      <c r="J27" s="110"/>
      <c r="K27" s="110"/>
      <c r="L27" s="110"/>
      <c r="M27" s="111" t="str">
        <f>IF(ISNUMBER(E27),IF(AJ10,"KM/H","MPH"),"")</f>
        <v/>
      </c>
      <c r="N27" s="111"/>
      <c r="O27" s="111"/>
      <c r="Q27" s="110" t="str">
        <f>IF(ISNUMBER(E27),IF(AJ10,TRUNC(I27/1.609344,3),TRUNC(I27*1.609344,3)),"")</f>
        <v/>
      </c>
      <c r="R27" s="110"/>
      <c r="S27" s="110"/>
      <c r="T27" s="110"/>
      <c r="U27" s="111" t="str">
        <f>IF(ISNUMBER(E27),IF(AJ10,"MPH","KM/H"),"")</f>
        <v/>
      </c>
      <c r="V27" s="111"/>
      <c r="W27" s="111"/>
      <c r="X27" s="8"/>
      <c r="Y27" s="8"/>
      <c r="Z27" s="8"/>
      <c r="AA27" s="8"/>
      <c r="AB27" s="8"/>
      <c r="AC27" s="8"/>
      <c r="AD27" s="55"/>
      <c r="AE27" s="55"/>
      <c r="AF27" s="8"/>
      <c r="AG27" s="8"/>
      <c r="AH27" s="9"/>
      <c r="AO27" s="134" t="b">
        <f>IF(ISNUMBER(AO25),AO25&gt;3600,FALSE)</f>
        <v>0</v>
      </c>
      <c r="AP27" s="135"/>
      <c r="AQ27" s="136"/>
      <c r="AR27" s="60" t="s">
        <v>63</v>
      </c>
    </row>
    <row r="28" spans="2:65" ht="4.5" customHeight="1" x14ac:dyDescent="0.2">
      <c r="B28" s="6"/>
      <c r="C28" s="2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55"/>
      <c r="AE28" s="55"/>
      <c r="AF28" s="8"/>
      <c r="AG28" s="8"/>
      <c r="AH28" s="9"/>
    </row>
    <row r="29" spans="2:65" ht="15" x14ac:dyDescent="0.25">
      <c r="B29" s="6"/>
      <c r="O29" s="61"/>
      <c r="P29" s="61"/>
      <c r="Q29" s="98" t="str">
        <f>IF(OR(AO23,AO27),"Run turn around time is greater than 1 hour!","")</f>
        <v/>
      </c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"/>
    </row>
    <row r="30" spans="2:65" ht="6" customHeight="1" x14ac:dyDescent="0.2"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55"/>
      <c r="AE30" s="55"/>
      <c r="AF30" s="8"/>
      <c r="AG30" s="8"/>
      <c r="AH30" s="9"/>
    </row>
    <row r="31" spans="2:65" x14ac:dyDescent="0.2">
      <c r="B31" s="6"/>
      <c r="C31" s="7" t="s">
        <v>27</v>
      </c>
      <c r="D31" s="8"/>
      <c r="E31" s="116" t="str">
        <f>IF(AND(ISNUMBER(E19),ISNUMBER(E27)),E19+E27,"")</f>
        <v/>
      </c>
      <c r="F31" s="116"/>
      <c r="G31" s="116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55"/>
      <c r="AE31" s="55"/>
      <c r="AF31" s="8"/>
      <c r="AG31" s="8"/>
      <c r="AH31" s="9"/>
      <c r="AV31" s="60"/>
      <c r="AW31" s="60"/>
      <c r="AX31" s="60"/>
      <c r="AY31" s="60"/>
      <c r="BD31" s="2"/>
    </row>
    <row r="32" spans="2:65" ht="4.5" customHeight="1" thickBot="1" x14ac:dyDescent="0.25">
      <c r="B32" s="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55"/>
      <c r="AE32" s="55"/>
      <c r="AF32" s="8"/>
      <c r="AG32" s="8"/>
      <c r="AH32" s="9"/>
      <c r="AN32" s="78"/>
      <c r="AO32" s="79"/>
      <c r="AP32" s="79"/>
      <c r="AQ32" s="79"/>
      <c r="AR32" s="79"/>
      <c r="AS32" s="79"/>
      <c r="AT32" s="79"/>
      <c r="AU32" s="78"/>
      <c r="AV32" s="79"/>
      <c r="AW32" s="79"/>
      <c r="AX32" s="79"/>
      <c r="AY32" s="79"/>
      <c r="AZ32" s="79"/>
      <c r="BA32" s="79"/>
      <c r="BB32" s="79"/>
      <c r="BC32" s="79"/>
      <c r="BD32" s="79"/>
      <c r="BE32" s="78"/>
      <c r="BF32" s="78"/>
      <c r="BG32" s="79"/>
      <c r="BH32" s="79"/>
      <c r="BI32" s="79"/>
      <c r="BJ32" s="79"/>
      <c r="BK32" s="79"/>
      <c r="BL32" s="79"/>
      <c r="BM32" s="79"/>
    </row>
    <row r="33" spans="2:65" ht="16.5" thickBot="1" x14ac:dyDescent="0.3">
      <c r="B33" s="6"/>
      <c r="C33" s="24" t="s">
        <v>28</v>
      </c>
      <c r="D33" s="8"/>
      <c r="E33" s="117" t="str">
        <f>IF(ISNUMBER(E31),TRUNC(E31/2,3),"")</f>
        <v/>
      </c>
      <c r="F33" s="118"/>
      <c r="G33" s="118"/>
      <c r="H33" s="118"/>
      <c r="I33" s="119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55"/>
      <c r="AE33" s="55"/>
      <c r="AF33" s="8"/>
      <c r="AG33" s="8"/>
      <c r="AH33" s="9"/>
      <c r="AZ33" s="79"/>
      <c r="BA33" s="79"/>
      <c r="BB33" s="79"/>
      <c r="BC33" s="79"/>
      <c r="BD33" s="79"/>
      <c r="BE33" s="78"/>
      <c r="BF33" s="78"/>
      <c r="BG33" s="79"/>
      <c r="BH33" s="79"/>
      <c r="BI33" s="79"/>
      <c r="BJ33" s="79"/>
      <c r="BK33" s="79"/>
      <c r="BL33" s="79"/>
      <c r="BM33" s="79"/>
    </row>
    <row r="34" spans="2:65" ht="4.5" customHeight="1" thickBot="1" x14ac:dyDescent="0.25">
      <c r="B34" s="6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55"/>
      <c r="AE34" s="55"/>
      <c r="AF34" s="8"/>
      <c r="AG34" s="8"/>
      <c r="AH34" s="9"/>
      <c r="AN34" s="78"/>
      <c r="AO34" s="79"/>
      <c r="AP34" s="79"/>
      <c r="AQ34" s="79"/>
      <c r="AR34" s="79"/>
      <c r="AS34" s="79"/>
      <c r="AT34" s="79"/>
      <c r="AU34" s="78"/>
      <c r="AV34" s="79"/>
      <c r="AW34" s="79"/>
      <c r="AX34" s="79"/>
      <c r="AY34" s="79"/>
      <c r="AZ34" s="79"/>
      <c r="BA34" s="79"/>
      <c r="BB34" s="79"/>
      <c r="BC34" s="79"/>
      <c r="BD34" s="79"/>
      <c r="BE34" s="78"/>
      <c r="BF34" s="78"/>
      <c r="BG34" s="79"/>
      <c r="BH34" s="79"/>
      <c r="BI34" s="79"/>
      <c r="BJ34" s="79"/>
      <c r="BK34" s="79"/>
      <c r="BL34" s="79"/>
      <c r="BM34" s="79"/>
    </row>
    <row r="35" spans="2:65" ht="15.75" x14ac:dyDescent="0.25">
      <c r="B35" s="6"/>
      <c r="C35" s="24" t="s">
        <v>29</v>
      </c>
      <c r="D35" s="8"/>
      <c r="E35" s="120" t="str">
        <f>IF(ISNUMBER(E33),TRUNC(E10*3600/E33,3),"")</f>
        <v/>
      </c>
      <c r="F35" s="121"/>
      <c r="G35" s="121"/>
      <c r="H35" s="121"/>
      <c r="I35" s="122"/>
      <c r="J35" s="123" t="str">
        <f>IF(ISNUMBER(E33),IF(AJ10,"KM/H","MPH"),"")</f>
        <v/>
      </c>
      <c r="K35" s="123"/>
      <c r="L35" s="124"/>
      <c r="M35" s="8"/>
      <c r="N35" s="8"/>
      <c r="O35" s="8"/>
      <c r="P35" s="8"/>
      <c r="AA35" s="8"/>
      <c r="AB35" s="8"/>
      <c r="AC35" s="8"/>
      <c r="AD35" s="55"/>
      <c r="AE35" s="55"/>
      <c r="AF35" s="8"/>
      <c r="AG35" s="8"/>
      <c r="AH35" s="9"/>
      <c r="AN35" s="78"/>
      <c r="AO35" s="79"/>
      <c r="AP35" s="79"/>
      <c r="AX35" s="79"/>
      <c r="AY35" s="79"/>
      <c r="AZ35" s="79"/>
      <c r="BA35" s="79"/>
      <c r="BB35" s="79"/>
      <c r="BC35" s="79"/>
      <c r="BD35" s="78"/>
      <c r="BE35" s="78"/>
      <c r="BF35" s="78"/>
      <c r="BG35" s="79"/>
      <c r="BH35" s="79"/>
      <c r="BI35" s="79"/>
      <c r="BJ35" s="79"/>
      <c r="BK35" s="79"/>
      <c r="BL35" s="79"/>
      <c r="BM35" s="79"/>
    </row>
    <row r="36" spans="2:65" ht="15.75" customHeight="1" thickBot="1" x14ac:dyDescent="0.3">
      <c r="B36" s="6"/>
      <c r="C36" s="8"/>
      <c r="D36" s="8"/>
      <c r="E36" s="125" t="str">
        <f>IF(ISNUMBER(E33),IF(AJ10,TRUNC(E35/1.609344,3),TRUNC(E35*1.609344,3)),"")</f>
        <v/>
      </c>
      <c r="F36" s="126"/>
      <c r="G36" s="126"/>
      <c r="H36" s="126"/>
      <c r="I36" s="127"/>
      <c r="J36" s="128" t="str">
        <f>IF(ISNUMBER(E33),IF(AJ10,"MPH","KM/H"),"")</f>
        <v/>
      </c>
      <c r="K36" s="128"/>
      <c r="L36" s="129"/>
      <c r="M36" s="8"/>
      <c r="N36" s="8"/>
      <c r="O36" s="8"/>
      <c r="P36" s="8"/>
      <c r="AA36" s="8"/>
      <c r="AB36" s="8"/>
      <c r="AC36" s="8"/>
      <c r="AD36" s="55"/>
      <c r="AE36" s="55"/>
      <c r="AF36" s="8"/>
      <c r="AG36" s="8"/>
      <c r="AH36" s="9"/>
      <c r="AN36" s="78"/>
      <c r="AO36" s="79"/>
      <c r="AP36" s="79"/>
      <c r="AQ36" s="79"/>
      <c r="AR36" s="79"/>
      <c r="AS36" s="79"/>
      <c r="AT36" s="79"/>
      <c r="AU36" s="78"/>
      <c r="AV36" s="79"/>
      <c r="AW36" s="79"/>
      <c r="AX36" s="79"/>
      <c r="AY36" s="79"/>
      <c r="AZ36" s="79"/>
      <c r="BA36" s="79"/>
      <c r="BB36" s="79"/>
      <c r="BC36" s="79"/>
      <c r="BD36" s="78"/>
      <c r="BE36" s="78"/>
      <c r="BF36" s="78"/>
      <c r="BG36" s="79"/>
      <c r="BH36" s="79"/>
      <c r="BI36" s="79"/>
      <c r="BJ36" s="79"/>
      <c r="BK36" s="79"/>
      <c r="BL36" s="79"/>
      <c r="BM36" s="79"/>
    </row>
    <row r="37" spans="2:65" ht="15" customHeight="1" x14ac:dyDescent="0.2"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55"/>
      <c r="AE37" s="55"/>
      <c r="AF37" s="8"/>
      <c r="AG37" s="8"/>
      <c r="AH37" s="9"/>
      <c r="AN37" s="78"/>
      <c r="AO37" s="79"/>
      <c r="AP37" s="79"/>
      <c r="AQ37" s="79"/>
      <c r="AR37" s="79"/>
      <c r="AS37" s="79"/>
      <c r="AT37" s="79"/>
      <c r="AU37" s="78"/>
      <c r="AV37" s="79"/>
      <c r="AW37" s="79"/>
      <c r="AX37" s="79"/>
      <c r="AY37" s="79"/>
      <c r="AZ37" s="79"/>
      <c r="BA37" s="79"/>
      <c r="BB37" s="79"/>
      <c r="BC37" s="79"/>
      <c r="BD37" s="78"/>
      <c r="BE37" s="78"/>
      <c r="BF37" s="78"/>
      <c r="BG37" s="79"/>
      <c r="BH37" s="79"/>
      <c r="BI37" s="79"/>
      <c r="BJ37" s="79"/>
      <c r="BK37" s="79"/>
      <c r="BL37" s="79"/>
      <c r="BM37" s="79"/>
    </row>
    <row r="38" spans="2:65" ht="21" customHeight="1" x14ac:dyDescent="0.2">
      <c r="B38" s="6"/>
      <c r="C38" s="8"/>
      <c r="D38" s="8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55"/>
      <c r="AE38" s="55"/>
      <c r="AF38" s="8"/>
      <c r="AG38" s="8"/>
      <c r="AH38" s="9"/>
      <c r="AN38" s="78"/>
      <c r="AO38" s="79"/>
      <c r="AP38" s="79"/>
      <c r="AQ38" s="79"/>
      <c r="AR38" s="79"/>
      <c r="AS38" s="79"/>
      <c r="AT38" s="79"/>
      <c r="AU38" s="78"/>
      <c r="AV38" s="79"/>
      <c r="AW38" s="79"/>
      <c r="AX38" s="79"/>
      <c r="AY38" s="79"/>
      <c r="AZ38" s="79"/>
      <c r="BA38" s="79"/>
      <c r="BB38" s="79"/>
      <c r="BC38" s="79"/>
      <c r="BD38" s="79"/>
      <c r="BE38" s="78"/>
      <c r="BF38" s="78"/>
      <c r="BG38" s="79"/>
      <c r="BH38" s="79"/>
      <c r="BI38" s="79"/>
      <c r="BJ38" s="79"/>
      <c r="BK38" s="79"/>
      <c r="BL38" s="79"/>
      <c r="BM38" s="79"/>
    </row>
    <row r="39" spans="2:65" ht="12.75" customHeight="1" x14ac:dyDescent="0.2">
      <c r="B39" s="6"/>
      <c r="C39" s="8"/>
      <c r="D39" s="8"/>
      <c r="E39" s="115" t="s">
        <v>31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R39" s="115" t="s">
        <v>32</v>
      </c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55"/>
      <c r="AE39" s="55"/>
      <c r="AF39" s="8"/>
      <c r="AG39" s="8"/>
      <c r="AH39" s="9"/>
      <c r="AN39" s="71"/>
      <c r="AO39" s="67"/>
      <c r="AP39" s="67"/>
      <c r="AQ39" s="67"/>
      <c r="AR39" s="67"/>
    </row>
    <row r="40" spans="2:65" ht="7.5" customHeight="1" thickBot="1" x14ac:dyDescent="0.25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7"/>
      <c r="AO40" s="22"/>
      <c r="AP40" s="22"/>
      <c r="AQ40" s="22"/>
      <c r="AR40" s="22"/>
      <c r="AS40" s="22"/>
      <c r="AT40" s="22"/>
      <c r="AU40" s="22"/>
      <c r="AV40" s="22"/>
      <c r="AW40" s="22"/>
      <c r="AX40" s="22"/>
    </row>
    <row r="41" spans="2:65" x14ac:dyDescent="0.2">
      <c r="AO41" s="72">
        <v>1</v>
      </c>
      <c r="AP41" s="72">
        <v>2</v>
      </c>
      <c r="AQ41" s="72">
        <v>3</v>
      </c>
      <c r="AR41" s="72">
        <v>4</v>
      </c>
      <c r="AS41" s="72">
        <v>5</v>
      </c>
      <c r="AT41" s="72">
        <v>6</v>
      </c>
      <c r="AU41" s="72">
        <v>7</v>
      </c>
      <c r="AV41" s="72">
        <v>8</v>
      </c>
      <c r="AW41" s="72">
        <v>9</v>
      </c>
      <c r="AX41" s="72">
        <v>10</v>
      </c>
      <c r="AY41" s="70">
        <v>11</v>
      </c>
      <c r="AZ41" s="70">
        <v>12</v>
      </c>
      <c r="BA41" s="70">
        <v>13</v>
      </c>
      <c r="BB41" s="70">
        <v>14</v>
      </c>
      <c r="BC41" s="70">
        <v>15</v>
      </c>
      <c r="BD41" s="70">
        <v>16</v>
      </c>
      <c r="BE41" s="70">
        <v>17</v>
      </c>
      <c r="BF41" s="70">
        <v>18</v>
      </c>
      <c r="BG41" s="70">
        <v>19</v>
      </c>
      <c r="BH41" s="70">
        <v>20</v>
      </c>
      <c r="BI41" s="70">
        <v>21</v>
      </c>
      <c r="BJ41" s="70">
        <v>22</v>
      </c>
      <c r="BK41" s="70">
        <v>23</v>
      </c>
      <c r="BL41" s="70">
        <v>24</v>
      </c>
      <c r="BM41" s="70">
        <v>25</v>
      </c>
    </row>
    <row r="42" spans="2:65" x14ac:dyDescent="0.2">
      <c r="AO42" s="41" t="s">
        <v>65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3"/>
      <c r="BE42" s="43"/>
      <c r="BF42" s="43"/>
      <c r="BG42" s="44"/>
      <c r="BH42" s="44"/>
      <c r="BI42" s="44"/>
      <c r="BJ42" s="44"/>
      <c r="BK42" s="44"/>
      <c r="BL42" s="44"/>
      <c r="BM42" s="45"/>
    </row>
    <row r="43" spans="2:65" x14ac:dyDescent="0.2">
      <c r="AO43" s="48" t="s">
        <v>37</v>
      </c>
      <c r="AP43" s="49" t="s">
        <v>38</v>
      </c>
      <c r="AQ43" s="49" t="s">
        <v>39</v>
      </c>
      <c r="AR43" s="49" t="s">
        <v>40</v>
      </c>
      <c r="AS43" s="49" t="s">
        <v>41</v>
      </c>
      <c r="AT43" s="49" t="s">
        <v>42</v>
      </c>
      <c r="AU43" s="49" t="s">
        <v>43</v>
      </c>
      <c r="AV43" s="49" t="s">
        <v>44</v>
      </c>
      <c r="AW43" s="49" t="s">
        <v>45</v>
      </c>
      <c r="AX43" s="49" t="s">
        <v>46</v>
      </c>
      <c r="AY43" s="49" t="s">
        <v>47</v>
      </c>
      <c r="AZ43" s="49" t="s">
        <v>50</v>
      </c>
      <c r="BA43" s="49" t="s">
        <v>48</v>
      </c>
      <c r="BB43" s="49" t="s">
        <v>49</v>
      </c>
      <c r="BC43" s="49" t="s">
        <v>54</v>
      </c>
      <c r="BD43" s="50" t="s">
        <v>59</v>
      </c>
      <c r="BE43" s="50" t="s">
        <v>57</v>
      </c>
      <c r="BF43" s="50" t="s">
        <v>56</v>
      </c>
      <c r="BG43" s="51" t="s">
        <v>51</v>
      </c>
      <c r="BH43" s="51"/>
      <c r="BI43" s="51"/>
      <c r="BJ43" s="51"/>
      <c r="BK43" s="51"/>
      <c r="BL43" s="51"/>
      <c r="BM43" s="52"/>
    </row>
    <row r="44" spans="2:65" x14ac:dyDescent="0.2">
      <c r="AO44" s="41" t="s">
        <v>64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3"/>
      <c r="BE44" s="43"/>
      <c r="BF44" s="43"/>
      <c r="BG44" s="44"/>
      <c r="BH44" s="44"/>
      <c r="BI44" s="44"/>
      <c r="BJ44" s="44"/>
      <c r="BK44" s="44"/>
      <c r="BL44" s="44"/>
      <c r="BM44" s="45"/>
    </row>
    <row r="45" spans="2:65" x14ac:dyDescent="0.2">
      <c r="AO45" s="48" t="s">
        <v>37</v>
      </c>
      <c r="AP45" s="49" t="s">
        <v>38</v>
      </c>
      <c r="AQ45" s="49" t="s">
        <v>39</v>
      </c>
      <c r="AR45" s="49" t="s">
        <v>40</v>
      </c>
      <c r="AS45" s="49" t="s">
        <v>41</v>
      </c>
      <c r="AT45" s="49" t="s">
        <v>42</v>
      </c>
      <c r="AU45" s="49" t="s">
        <v>43</v>
      </c>
      <c r="AV45" s="49" t="s">
        <v>44</v>
      </c>
      <c r="AW45" s="49" t="s">
        <v>46</v>
      </c>
      <c r="AX45" s="49" t="s">
        <v>47</v>
      </c>
      <c r="AY45" s="49" t="s">
        <v>50</v>
      </c>
      <c r="AZ45" s="49" t="s">
        <v>48</v>
      </c>
      <c r="BA45" s="49" t="s">
        <v>49</v>
      </c>
      <c r="BB45" s="49" t="s">
        <v>68</v>
      </c>
      <c r="BC45" s="49"/>
      <c r="BD45" s="50"/>
      <c r="BE45" s="50"/>
      <c r="BF45" s="50"/>
      <c r="BG45" s="51"/>
      <c r="BH45" s="51"/>
      <c r="BI45" s="51"/>
      <c r="BJ45" s="51"/>
      <c r="BK45" s="51"/>
      <c r="BL45" s="51"/>
      <c r="BM45" s="52"/>
    </row>
    <row r="46" spans="2:65" x14ac:dyDescent="0.2">
      <c r="AO46" s="29" t="s">
        <v>55</v>
      </c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1"/>
      <c r="BE46" s="31"/>
      <c r="BF46" s="31"/>
      <c r="BG46" s="40"/>
      <c r="BH46" s="40"/>
      <c r="BI46" s="40"/>
      <c r="BJ46" s="40"/>
      <c r="BK46" s="40"/>
      <c r="BL46" s="40"/>
      <c r="BM46" s="32"/>
    </row>
    <row r="47" spans="2:65" x14ac:dyDescent="0.2">
      <c r="AO47" s="36">
        <v>1</v>
      </c>
      <c r="AP47" s="37">
        <v>2</v>
      </c>
      <c r="AQ47" s="37">
        <v>3</v>
      </c>
      <c r="AR47" s="37">
        <v>4</v>
      </c>
      <c r="AS47" s="37">
        <v>5</v>
      </c>
      <c r="AT47" s="37">
        <v>6</v>
      </c>
      <c r="AU47" s="37">
        <v>7</v>
      </c>
      <c r="AV47" s="37">
        <v>8</v>
      </c>
      <c r="AW47" s="37">
        <v>9</v>
      </c>
      <c r="AX47" s="37">
        <v>10</v>
      </c>
      <c r="AY47" s="37">
        <v>11</v>
      </c>
      <c r="AZ47" s="37">
        <v>12</v>
      </c>
      <c r="BA47" s="37">
        <v>13</v>
      </c>
      <c r="BB47" s="37">
        <v>14</v>
      </c>
      <c r="BC47" s="37">
        <v>15</v>
      </c>
      <c r="BD47" s="35">
        <v>16</v>
      </c>
      <c r="BE47" s="35">
        <v>17</v>
      </c>
      <c r="BF47" s="35">
        <v>18</v>
      </c>
      <c r="BG47" s="34" t="s">
        <v>53</v>
      </c>
      <c r="BH47" s="34" t="s">
        <v>52</v>
      </c>
      <c r="BI47" s="34"/>
      <c r="BJ47" s="34"/>
      <c r="BK47" s="39"/>
      <c r="BL47" s="39"/>
      <c r="BM47" s="38"/>
    </row>
    <row r="49" spans="40:56" x14ac:dyDescent="0.2">
      <c r="AO49" s="1" t="s">
        <v>66</v>
      </c>
      <c r="AU49" s="1" t="s">
        <v>67</v>
      </c>
    </row>
    <row r="50" spans="40:56" x14ac:dyDescent="0.2">
      <c r="AO50" s="74"/>
      <c r="AP50" s="69" t="e">
        <f>VLOOKUP(F6,AO51:AR54,2)</f>
        <v>#N/A</v>
      </c>
      <c r="AQ50" s="69" t="e">
        <f>VLOOKUP(F6,AO51:AR54,3)</f>
        <v>#N/A</v>
      </c>
      <c r="AR50" s="32" t="e">
        <f>VLOOKUP(F6,AO51:AR54,4)</f>
        <v>#N/A</v>
      </c>
      <c r="AU50" s="74"/>
      <c r="AV50" s="69" t="e">
        <f>VLOOKUP(F6,AU51:AW54,2)</f>
        <v>#N/A</v>
      </c>
      <c r="AW50" s="32" t="e">
        <f>VLOOKUP(F6,AU51:AW54,3)</f>
        <v>#N/A</v>
      </c>
      <c r="BA50" s="81"/>
      <c r="BB50" s="81"/>
      <c r="BC50" s="81"/>
      <c r="BD50" s="81"/>
    </row>
    <row r="51" spans="40:56" x14ac:dyDescent="0.2">
      <c r="AN51" s="73"/>
      <c r="AO51" s="75" t="s">
        <v>33</v>
      </c>
      <c r="AP51" s="67">
        <v>0</v>
      </c>
      <c r="AQ51" s="67">
        <v>0</v>
      </c>
      <c r="AR51" s="66">
        <v>15</v>
      </c>
      <c r="AT51" s="67"/>
      <c r="AU51" s="56" t="s">
        <v>33</v>
      </c>
      <c r="AV51" s="67">
        <v>0</v>
      </c>
      <c r="AW51" s="66">
        <v>13</v>
      </c>
      <c r="BA51" s="81"/>
      <c r="BB51" s="81"/>
      <c r="BC51" s="81"/>
      <c r="BD51" s="81"/>
    </row>
    <row r="52" spans="40:56" x14ac:dyDescent="0.2">
      <c r="AN52" s="73"/>
      <c r="AO52" s="75" t="s">
        <v>34</v>
      </c>
      <c r="AP52" s="67">
        <v>2</v>
      </c>
      <c r="AQ52" s="67">
        <v>0</v>
      </c>
      <c r="AR52" s="66">
        <v>14</v>
      </c>
      <c r="AT52" s="67"/>
      <c r="AU52" s="56" t="s">
        <v>34</v>
      </c>
      <c r="AV52" s="67">
        <v>0</v>
      </c>
      <c r="AW52" s="66">
        <v>18</v>
      </c>
      <c r="BA52" s="81"/>
      <c r="BB52" s="81"/>
      <c r="BC52" s="81"/>
      <c r="BD52" s="81"/>
    </row>
    <row r="53" spans="40:56" x14ac:dyDescent="0.2">
      <c r="AN53" s="73"/>
      <c r="AO53" s="75" t="s">
        <v>35</v>
      </c>
      <c r="AP53" s="67">
        <v>0</v>
      </c>
      <c r="AQ53" s="67">
        <v>18</v>
      </c>
      <c r="AR53" s="66">
        <v>1</v>
      </c>
      <c r="AT53" s="67"/>
      <c r="AU53" s="56" t="s">
        <v>35</v>
      </c>
      <c r="AV53" s="67">
        <v>18</v>
      </c>
      <c r="AW53" s="66">
        <v>2</v>
      </c>
    </row>
    <row r="54" spans="40:56" x14ac:dyDescent="0.2">
      <c r="AN54" s="73"/>
      <c r="AO54" s="76" t="s">
        <v>36</v>
      </c>
      <c r="AP54" s="68">
        <v>0</v>
      </c>
      <c r="AQ54" s="68">
        <v>15</v>
      </c>
      <c r="AR54" s="38">
        <v>3</v>
      </c>
      <c r="AT54" s="67"/>
      <c r="AU54" s="77" t="s">
        <v>36</v>
      </c>
      <c r="AV54" s="68">
        <v>12</v>
      </c>
      <c r="AW54" s="38">
        <v>1</v>
      </c>
    </row>
    <row r="55" spans="40:56" x14ac:dyDescent="0.2">
      <c r="AP55" s="53" t="s">
        <v>71</v>
      </c>
      <c r="AQ55" s="53" t="s">
        <v>69</v>
      </c>
      <c r="AR55" s="53" t="s">
        <v>69</v>
      </c>
      <c r="AT55" s="67"/>
      <c r="AV55" s="80" t="s">
        <v>75</v>
      </c>
      <c r="AW55" s="80" t="s">
        <v>74</v>
      </c>
    </row>
    <row r="56" spans="40:56" x14ac:dyDescent="0.2">
      <c r="AO56" s="71"/>
      <c r="AP56" s="67"/>
      <c r="AQ56" s="53" t="s">
        <v>72</v>
      </c>
      <c r="AR56" s="7" t="s">
        <v>69</v>
      </c>
      <c r="AS56" s="67"/>
      <c r="AT56" s="67"/>
      <c r="AV56" s="80" t="s">
        <v>73</v>
      </c>
    </row>
    <row r="57" spans="40:56" x14ac:dyDescent="0.2">
      <c r="AR57" s="53" t="s">
        <v>70</v>
      </c>
    </row>
    <row r="75" spans="3:3" x14ac:dyDescent="0.2">
      <c r="C75" s="2" t="s">
        <v>30</v>
      </c>
    </row>
  </sheetData>
  <sheetProtection sheet="1" selectLockedCells="1"/>
  <mergeCells count="86">
    <mergeCell ref="AO22:AQ22"/>
    <mergeCell ref="Q9:T9"/>
    <mergeCell ref="U9:X9"/>
    <mergeCell ref="Y9:AB9"/>
    <mergeCell ref="Z10:AA10"/>
    <mergeCell ref="AJ22:AK22"/>
    <mergeCell ref="AL22:AM22"/>
    <mergeCell ref="AJ16:AK16"/>
    <mergeCell ref="AL14:AM14"/>
    <mergeCell ref="AJ14:AK14"/>
    <mergeCell ref="AJ17:AK17"/>
    <mergeCell ref="AO23:AQ23"/>
    <mergeCell ref="AO27:AQ27"/>
    <mergeCell ref="AO25:AQ25"/>
    <mergeCell ref="AJ25:AK25"/>
    <mergeCell ref="Q25:AG25"/>
    <mergeCell ref="AJ24:AK24"/>
    <mergeCell ref="Q24:AG24"/>
    <mergeCell ref="Q27:T27"/>
    <mergeCell ref="U27:W27"/>
    <mergeCell ref="I21:L21"/>
    <mergeCell ref="S21:AC21"/>
    <mergeCell ref="J22:K22"/>
    <mergeCell ref="N21:P21"/>
    <mergeCell ref="E27:G27"/>
    <mergeCell ref="F24:G24"/>
    <mergeCell ref="J24:K24"/>
    <mergeCell ref="N24:P24"/>
    <mergeCell ref="N23:P23"/>
    <mergeCell ref="I27:L27"/>
    <mergeCell ref="M27:O27"/>
    <mergeCell ref="N22:P22"/>
    <mergeCell ref="U22:AA22"/>
    <mergeCell ref="E23:H23"/>
    <mergeCell ref="I23:L23"/>
    <mergeCell ref="F25:G25"/>
    <mergeCell ref="J25:K25"/>
    <mergeCell ref="N25:P25"/>
    <mergeCell ref="E39:P39"/>
    <mergeCell ref="R39:AC39"/>
    <mergeCell ref="E31:G31"/>
    <mergeCell ref="E33:I33"/>
    <mergeCell ref="E35:I35"/>
    <mergeCell ref="J35:L35"/>
    <mergeCell ref="E36:I36"/>
    <mergeCell ref="J36:L36"/>
    <mergeCell ref="E38:P38"/>
    <mergeCell ref="R38:AC38"/>
    <mergeCell ref="Q29:AG29"/>
    <mergeCell ref="E19:G19"/>
    <mergeCell ref="I19:L19"/>
    <mergeCell ref="M19:O19"/>
    <mergeCell ref="Q19:T19"/>
    <mergeCell ref="U19:W19"/>
    <mergeCell ref="B1:AH1"/>
    <mergeCell ref="E3:Y3"/>
    <mergeCell ref="E5:H5"/>
    <mergeCell ref="I5:L5"/>
    <mergeCell ref="M5:P5"/>
    <mergeCell ref="F6:G6"/>
    <mergeCell ref="J6:K6"/>
    <mergeCell ref="N6:O6"/>
    <mergeCell ref="E7:Y7"/>
    <mergeCell ref="E8:Y8"/>
    <mergeCell ref="E10:G10"/>
    <mergeCell ref="R10:S10"/>
    <mergeCell ref="V10:W10"/>
    <mergeCell ref="I13:L13"/>
    <mergeCell ref="S13:AC13"/>
    <mergeCell ref="N13:P13"/>
    <mergeCell ref="Q11:AB11"/>
    <mergeCell ref="K10:P10"/>
    <mergeCell ref="F17:G17"/>
    <mergeCell ref="N14:P14"/>
    <mergeCell ref="U14:AA14"/>
    <mergeCell ref="E15:H15"/>
    <mergeCell ref="I15:L15"/>
    <mergeCell ref="F16:G16"/>
    <mergeCell ref="J16:K16"/>
    <mergeCell ref="N16:P16"/>
    <mergeCell ref="J17:K17"/>
    <mergeCell ref="N17:P17"/>
    <mergeCell ref="Q16:AG16"/>
    <mergeCell ref="Q17:AG17"/>
    <mergeCell ref="N15:P15"/>
    <mergeCell ref="J14:K14"/>
  </mergeCells>
  <dataValidations count="28">
    <dataValidation type="list" allowBlank="1" showInputMessage="1" showErrorMessage="1" errorTitle="FIA RECORD FORM" error="Invalid RECORD DISTANCE entered. Please select from the drop down list." prompt="Select the RECORD DISTANCE from the drop down list." sqref="E10:G10" xr:uid="{AB315DBE-69E9-4199-BCF4-1CBBFEA06F8D}">
      <formula1>"0.125,0.250,0.500,1.000,10.000"</formula1>
    </dataValidation>
    <dataValidation type="list" allowBlank="1" showInputMessage="1" showErrorMessage="1" errorTitle="FIA RECORD FORM" error="Invalid START TYPE DESIGNATOR entered. Please select from the drop down list." prompt="Select the START TYPE DESIGNATOR from the drop down list. (F for flying or S for standing)." sqref="E11" xr:uid="{59A79D5F-0B6F-4379-B69D-DD21AAFF9859}">
      <formula1>"F,S"</formula1>
    </dataValidation>
    <dataValidation type="list" allowBlank="1" showInputMessage="1" showErrorMessage="1" errorTitle="FIA RECORD FORM" error="Invalid CATEGORY entered.  Please select from the drop down list." prompt="Select the CATEGORY from the drop down list." sqref="F6:G6" xr:uid="{EEBDAA8E-11DB-4094-8122-6434536736AD}">
      <formula1>"A,B,C,D"</formula1>
    </dataValidation>
    <dataValidation type="whole" allowBlank="1" showInputMessage="1" showErrorMessage="1" errorTitle="FIA RECORD FORM" error="Invalid YEAR number entered for the year the record was established." prompt="Enter the four digit YEAR number for the year the record was established." sqref="Z10:AA10" xr:uid="{181D5F02-C344-4153-872F-95811C73BBA5}">
      <formula1>2020</formula1>
      <formula2>2099</formula2>
    </dataValidation>
    <dataValidation type="list" allowBlank="1" showInputMessage="1" showErrorMessage="1" errorTitle="FIA RECORD FORM" error="Invalid RECORD DISTANCE DESIGNATOR entered. Please select from the drop down list." prompt="Select the RECORD DISTANCE DESIGNATOR from the drop down list. (K for kilometers or M for miles)." sqref="I10" xr:uid="{8989DA83-9309-4B1B-850B-25B5D46F05FF}">
      <formula1>"K,M"</formula1>
    </dataValidation>
    <dataValidation type="whole" allowBlank="1" showInputMessage="1" showErrorMessage="1" errorTitle="FIA RECORD FORM" error="Invalid DAY number entered for the day the record was established." prompt="Enter the DAY number the day the record was established" sqref="R10:S10" xr:uid="{674434DA-585A-40CF-890E-96AAA831C935}">
      <formula1>1</formula1>
      <formula2>31</formula2>
    </dataValidation>
    <dataValidation type="whole" allowBlank="1" showInputMessage="1" showErrorMessage="1" errorTitle="FIA RECORD FORM" error="Invalid MONTH number entered for the month the record was established." prompt="Enter the MONTH number for the month the record was established." sqref="V10:W10" xr:uid="{6D8F58B2-D6D7-4AF8-A6E0-EC8E6F863C7F}">
      <formula1>1</formula1>
      <formula2>12</formula2>
    </dataValidation>
    <dataValidation allowBlank="1" showInputMessage="1" showErrorMessage="1" errorTitle="FIA RECORD FORM" sqref="L17" xr:uid="{D0B6662E-6D83-4640-97C4-7E14E5B0EB89}"/>
    <dataValidation type="whole" allowBlank="1" showInputMessage="1" showErrorMessage="1" errorTitle="FIA RECORD FORM" error="Invalid MINUTES entered for the out run elapsed time." prompt="Enter the MINUTES recorded for the out run elapsed time." sqref="J14:K14" xr:uid="{D6813B31-2E3F-467D-ABAC-A34DFB8C2074}">
      <formula1>0</formula1>
      <formula2>59</formula2>
    </dataValidation>
    <dataValidation type="decimal" allowBlank="1" showInputMessage="1" showErrorMessage="1" errorTitle="FIA RECORD FORM" error="Invalid SECONDS entered for the record distance out run elapsed time." prompt="Enter the SECONDS recorded, truncated to three decimal places, for the record distance out run elapsed time." sqref="N14:P14" xr:uid="{E31195FE-5C8E-4571-B7C7-E34E0C800D30}">
      <formula1>0</formula1>
      <formula2>59.999</formula2>
    </dataValidation>
    <dataValidation type="textLength" operator="equal" allowBlank="1" showInputMessage="1" showErrorMessage="1" errorTitle="FIA RECORD FORM" error="Invalid entry sensor time of day. Enter all of the number and punctuation characters for a total of 12 characters." prompt="Enter the time of day the distance entry sensor was triggered by passage of the vehicle. The format is HH:MM:SS.sss. Truncate the seconds part to three decimal places." sqref="U14:AA14" xr:uid="{F2B63DC1-9D53-423B-95E2-7ACF46E1172E}">
      <formula1>12</formula1>
    </dataValidation>
    <dataValidation type="whole" allowBlank="1" showInputMessage="1" showErrorMessage="1" errorTitle="FIA RECORD FORM" error="Invalid HOUR entered for the start of the record distance out run." prompt="Using the 24 hour time format enter the HOUR recorded for the start of the record distance out run." sqref="F16:G16" xr:uid="{2DA87F6A-9593-44E6-996C-DD33A4BF56F4}">
      <formula1>0</formula1>
      <formula2>23</formula2>
    </dataValidation>
    <dataValidation type="whole" allowBlank="1" showInputMessage="1" showErrorMessage="1" errorTitle="FIA RECORD FORM" error="Invalid HOUR entered for the end of the record distance out run." prompt="Using the 24 hour time format enter the HOUR recorded for the end of the record distance out run." sqref="F17:G17" xr:uid="{B4F02B51-9A5F-420B-894F-881C313F0380}">
      <formula1>0</formula1>
      <formula2>23</formula2>
    </dataValidation>
    <dataValidation type="whole" allowBlank="1" showInputMessage="1" showErrorMessage="1" errorTitle="FIA RECORD FORM" error="Invalid HOUR entered for the start of the record distance return run." prompt="Using the 24 hour time format enter the HOUR recorded for the start of the record distance return run." sqref="F24:G24" xr:uid="{DD81EBAD-E70C-4705-B295-DAD939B82DA3}">
      <formula1>0</formula1>
      <formula2>23</formula2>
    </dataValidation>
    <dataValidation type="whole" allowBlank="1" showInputMessage="1" showErrorMessage="1" errorTitle="FIA RECORD FORM" error="Invalid HOUR entered for the end of the record distance return run." prompt="Using the 24 hour time format enter the HOUR recorded for the end of the record distance return run." sqref="F25:G25" xr:uid="{EDC1FC39-38C0-4007-8A73-12BE6AD86C2C}">
      <formula1>0</formula1>
      <formula2>23</formula2>
    </dataValidation>
    <dataValidation type="whole" allowBlank="1" showInputMessage="1" showErrorMessage="1" errorTitle="FIA RECORD FORM" error="Invalid MINUTES entered for the return run elapsed time." prompt="Enter the MINUTES recorded for the return run elapsed time." sqref="J22:K22" xr:uid="{FED52A19-2472-4A94-98CE-4F42668E88B6}">
      <formula1>0</formula1>
      <formula2>59</formula2>
    </dataValidation>
    <dataValidation type="whole" allowBlank="1" showInputMessage="1" showErrorMessage="1" errorTitle="FIA RECORD FORM" error="Invalid MINUTES entered for the start of the record distance out run." prompt="Enter the MINUTES recorded for the start of the record distance out run." sqref="J16:K16" xr:uid="{244DD30A-8B18-4153-B66C-6DE1ADD9C5C7}">
      <formula1>0</formula1>
      <formula2>59</formula2>
    </dataValidation>
    <dataValidation type="whole" allowBlank="1" showInputMessage="1" showErrorMessage="1" error="Invalid MINUTES entered for the end of the record distance out run." prompt="Enter the MINUTES recorded for the end of the record distance out run." sqref="J17:K17" xr:uid="{2D3CAB84-28E4-4C2A-96F1-42955E8A1D42}">
      <formula1>0</formula1>
      <formula2>59</formula2>
    </dataValidation>
    <dataValidation type="whole" allowBlank="1" showInputMessage="1" showErrorMessage="1" errorTitle="FIA RECORD FORM" error="Invalid MINUTES entered for the start of the record distance return run." prompt="Enter the MINUTES recorded for the start of the record distance return run." sqref="J24:K24" xr:uid="{813CD0A6-9D99-403A-9E5F-E64B9D8DBD28}">
      <formula1>0</formula1>
      <formula2>59</formula2>
    </dataValidation>
    <dataValidation type="whole" allowBlank="1" showInputMessage="1" showErrorMessage="1" errorTitle="FIA RECORD FORM" error="Invalid MINUTES entered for the end of the record distance return run." prompt="Enter the MINUTES recorded for the end of the record distance return run." sqref="J25:K25" xr:uid="{F75709DC-3C29-4EA5-90EA-1B092E78123F}">
      <formula1>0</formula1>
      <formula2>59</formula2>
    </dataValidation>
    <dataValidation type="decimal" allowBlank="1" showInputMessage="1" showErrorMessage="1" errorTitle="FIA RECORD FORM" error="Invalid SECONDS entered for the start of the record distance out run." prompt="Enter the SECONDS recorded, truncated to three decimal places, for the start of the record distance out run." sqref="N16:P16" xr:uid="{F79B949D-2E91-4129-A4EB-5D40987BC6CA}">
      <formula1>0</formula1>
      <formula2>59.999</formula2>
    </dataValidation>
    <dataValidation type="decimal" allowBlank="1" showInputMessage="1" showErrorMessage="1" errorTitle="FIA RECORD FORM" error="Invalid SECONDS entered for the end of the record distance out run." prompt="Enter the SECONDS recorded, truncated to three decimal places, for the end of the record distance out run." sqref="N17:P17" xr:uid="{F8313326-739B-4E21-9ADB-51586790DC26}">
      <formula1>0</formula1>
      <formula2>59.999</formula2>
    </dataValidation>
    <dataValidation type="decimal" allowBlank="1" showInputMessage="1" showErrorMessage="1" errorTitle="FIA RECORD FORM" error="Invalid SECONDS entered for the start of the record distance return run." prompt="Enter the SECONDS recorded, truncated to three decimal places, for the start of the record distance return run." sqref="N24:P24" xr:uid="{83C6D752-532D-43CC-8680-1ED2FC17C557}">
      <formula1>0</formula1>
      <formula2>59.999</formula2>
    </dataValidation>
    <dataValidation type="decimal" allowBlank="1" showInputMessage="1" showErrorMessage="1" errorTitle="FIA RECORD FORM" error="Invalid SECONDS entered for the end of the record distance return run." prompt="Enter the SECONDS recorded, truncated to three decimal places, for the end of the record distance return run." sqref="N25:P25" xr:uid="{FDB089CB-22E6-49BF-8548-D445C611BC02}">
      <formula1>0</formula1>
      <formula2>59.999</formula2>
    </dataValidation>
    <dataValidation type="decimal" allowBlank="1" showInputMessage="1" showErrorMessage="1" errorTitle="FIA RECORD FORM" error="Invalid SECONDS entered for the record distance return run elapsed time." prompt="Enter the SECONDS recorded, truncated to three decimal places, for the record distance return run elapsed time." sqref="N22:P22" xr:uid="{4B00D41B-52D4-4B39-AA8D-F796A1AC83F6}">
      <formula1>0</formula1>
      <formula2>59.999</formula2>
    </dataValidation>
    <dataValidation type="textLength" operator="equal" allowBlank="1" showInputMessage="1" showErrorMessage="1" errorTitle="FIA RECORD FORM" error="Invalid exit sensor time of day. Enter all of the number and punctuation characters for a total of 12 characters." prompt="Enter the time of day the distance exit sensor was triggered by passage of the vehicle. The format is HH:MM:SS.sss. Truncate the seconds part to three decimal places." sqref="U22:AA22" xr:uid="{BF8A61D5-B76E-499D-93E6-9CDC0B851A4E}">
      <formula1>12</formula1>
    </dataValidation>
    <dataValidation type="list" allowBlank="1" showInputMessage="1" showErrorMessage="1" errorTitle="FIA RECORD FORM" error="Invalid GROUP designator entered.  Please select from the drop down list." prompt="Select the GROUP from the drop down list." sqref="J6:K6" xr:uid="{24336869-107A-4C4F-B65D-44EE40DB2E11}">
      <formula1>OFFSET(AO43,$AP$50,$AQ$50,1,$AR$50)</formula1>
    </dataValidation>
    <dataValidation type="list" allowBlank="1" showInputMessage="1" showErrorMessage="1" errorTitle="FIA RECORD FORM" error="Invalid CLASS entered. Please select from the drop down list." prompt="Select the CLASS from the drop down list." sqref="N6:O6" xr:uid="{A2B44822-544B-49AF-82FC-C6A9349F853E}">
      <formula1>OFFSET(AO47,0,$AV$50,1,$AW$50)</formula1>
    </dataValidation>
  </dataValidations>
  <printOptions horizontalCentered="1" verticalCentered="1"/>
  <pageMargins left="0.75" right="0.75" top="1.2" bottom="0.5" header="0.5" footer="0.5"/>
  <pageSetup orientation="landscape" r:id="rId1"/>
  <headerFooter>
    <oddHeader>&amp;L&amp;G&amp;C&amp;"Arial,Regular"&amp;8&amp;K003399  &amp;"Arial,Bold"
&amp;14FEDERATION INTERNATIONAL DE L'AUTOMOBILE&amp;"-,Regular"&amp;11&amp;K01+000
&amp;"Arial,Bold"&amp;12ACCELERATION &amp;&amp; FLYING START WORLD LAND SPEED RECORD CALCULATION FORM</oddHeader>
    <oddFooter>&amp;L&amp;5File:&amp;F Tab:&amp;A&amp;R&amp;5&amp;D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ACCEL-FLYING START FORM V12</vt:lpstr>
      <vt:lpstr>AR_CaregoryTable</vt:lpstr>
      <vt:lpstr>AR_ClassTable</vt:lpstr>
      <vt:lpstr>AR_DistanceTable</vt:lpstr>
      <vt:lpstr>AR_GroupTable</vt:lpstr>
      <vt:lpstr>'ACCEL-FLYING START FORM V12'!Print_Area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David Petrali</cp:lastModifiedBy>
  <cp:lastPrinted>2021-06-04T19:50:36Z</cp:lastPrinted>
  <dcterms:created xsi:type="dcterms:W3CDTF">2014-05-14T15:54:38Z</dcterms:created>
  <dcterms:modified xsi:type="dcterms:W3CDTF">2021-06-05T00:37:38Z</dcterms:modified>
</cp:coreProperties>
</file>